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s10\Desktop\"/>
    </mc:Choice>
  </mc:AlternateContent>
  <xr:revisionPtr revIDLastSave="0" documentId="13_ncr:1_{0CDA1A41-4D4D-4C31-9E84-6DEAC647BC18}" xr6:coauthVersionLast="47" xr6:coauthVersionMax="47" xr10:uidLastSave="{00000000-0000-0000-0000-000000000000}"/>
  <bookViews>
    <workbookView xWindow="-120" yWindow="-120" windowWidth="29040" windowHeight="15720" xr2:uid="{1EB985E2-377F-49FE-97DB-17AF3F7B00B7}"/>
  </bookViews>
  <sheets>
    <sheet name="사업비 검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D37" i="1"/>
  <c r="D38" i="1" s="1"/>
  <c r="E36" i="1"/>
  <c r="D36" i="1"/>
  <c r="D31" i="1"/>
  <c r="F36" i="1" l="1"/>
  <c r="F38" i="1" s="1"/>
  <c r="G36" i="1" l="1"/>
  <c r="G38" i="1" s="1"/>
  <c r="E25" i="1" l="1"/>
  <c r="D24" i="1"/>
  <c r="D25" i="1" s="1"/>
  <c r="E23" i="1"/>
  <c r="D23" i="1"/>
  <c r="D18" i="1"/>
  <c r="D5" i="1"/>
  <c r="E12" i="1"/>
  <c r="D11" i="1"/>
  <c r="D12" i="1" s="1"/>
  <c r="E10" i="1"/>
  <c r="D10" i="1"/>
  <c r="F10" i="1" s="1"/>
  <c r="F12" i="1" s="1"/>
  <c r="F23" i="1" l="1"/>
  <c r="F25" i="1" s="1"/>
  <c r="G10" i="1"/>
  <c r="G12" i="1" s="1"/>
  <c r="G23" i="1" l="1"/>
  <c r="G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kms10615@naver.com</author>
  </authors>
  <commentList>
    <comment ref="B10" authorId="0" shapeId="0" xr:uid="{A222ABE1-A535-49E2-97B3-7547D41DFC96}">
      <text>
        <r>
          <rPr>
            <b/>
            <sz val="9"/>
            <color indexed="81"/>
            <rFont val="돋움"/>
            <family val="3"/>
            <charset val="129"/>
          </rPr>
          <t>기관부담금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최소</t>
        </r>
      </text>
    </comment>
    <comment ref="B23" authorId="0" shapeId="0" xr:uid="{7890BA68-7AE7-4B86-B443-F46DE8C9EBF8}">
      <text>
        <r>
          <rPr>
            <b/>
            <sz val="9"/>
            <color indexed="81"/>
            <rFont val="돋움"/>
            <family val="3"/>
            <charset val="129"/>
          </rPr>
          <t>기관부담금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최소</t>
        </r>
      </text>
    </comment>
    <comment ref="B36" authorId="0" shapeId="0" xr:uid="{DB4B41B5-EFC0-44E0-B4D8-9BF895D30BDD}">
      <text>
        <r>
          <rPr>
            <b/>
            <sz val="9"/>
            <color indexed="81"/>
            <rFont val="돋움"/>
            <family val="3"/>
            <charset val="129"/>
          </rPr>
          <t>기관부담금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최소</t>
        </r>
      </text>
    </comment>
  </commentList>
</comments>
</file>

<file path=xl/sharedStrings.xml><?xml version="1.0" encoding="utf-8"?>
<sst xmlns="http://schemas.openxmlformats.org/spreadsheetml/2006/main" count="69" uniqueCount="22">
  <si>
    <t>총 사업비</t>
  </si>
  <si>
    <t>연구개발지원사업</t>
    <phoneticPr fontId="3" type="noConversion"/>
  </si>
  <si>
    <t>정부지원연구개발비</t>
    <phoneticPr fontId="3" type="noConversion"/>
  </si>
  <si>
    <t>총 사업비</t>
    <phoneticPr fontId="3" type="noConversion"/>
  </si>
  <si>
    <t>정부지원
연구개발비</t>
    <phoneticPr fontId="3" type="noConversion"/>
  </si>
  <si>
    <t>기관부담연구개발비</t>
    <phoneticPr fontId="3" type="noConversion"/>
  </si>
  <si>
    <t>전체(현금+현물)</t>
    <phoneticPr fontId="3" type="noConversion"/>
  </si>
  <si>
    <t>현금</t>
    <phoneticPr fontId="3" type="noConversion"/>
  </si>
  <si>
    <t>OO 이내</t>
    <phoneticPr fontId="3" type="noConversion"/>
  </si>
  <si>
    <t>연구개발비의 OO이상</t>
    <phoneticPr fontId="3" type="noConversion"/>
  </si>
  <si>
    <t>기관부담금의 OO이상</t>
    <phoneticPr fontId="3" type="noConversion"/>
  </si>
  <si>
    <t>: 붉은색 테두리 셀에 사업비 입력</t>
    <phoneticPr fontId="3" type="noConversion"/>
  </si>
  <si>
    <r>
      <rPr>
        <b/>
        <sz val="10"/>
        <color rgb="FFFF0000"/>
        <rFont val="Segoe UI Symbol"/>
        <family val="2"/>
      </rPr>
      <t>▲</t>
    </r>
    <r>
      <rPr>
        <b/>
        <sz val="10"/>
        <color rgb="FFFF0000"/>
        <rFont val="Trebuchet MS"/>
        <family val="2"/>
      </rPr>
      <t xml:space="preserve"> </t>
    </r>
    <r>
      <rPr>
        <b/>
        <sz val="10"/>
        <color rgb="FFFF0000"/>
        <rFont val="Arial Unicode MS"/>
        <family val="2"/>
        <charset val="129"/>
      </rPr>
      <t>기준비율 및 금액을</t>
    </r>
    <r>
      <rPr>
        <b/>
        <sz val="10"/>
        <color rgb="FFFF0000"/>
        <rFont val="Trebuchet MS"/>
        <family val="2"/>
      </rPr>
      <t xml:space="preserve"> </t>
    </r>
    <r>
      <rPr>
        <b/>
        <sz val="10"/>
        <color rgb="FFFF0000"/>
        <rFont val="Malgun Gothic"/>
        <family val="2"/>
        <charset val="129"/>
      </rPr>
      <t>입력하면</t>
    </r>
    <r>
      <rPr>
        <b/>
        <sz val="10"/>
        <color theme="1"/>
        <rFont val="Trebuchet MS"/>
        <family val="2"/>
      </rPr>
      <t xml:space="preserve">
</t>
    </r>
    <r>
      <rPr>
        <b/>
        <sz val="10"/>
        <color rgb="FF0432FF"/>
        <rFont val="Segoe UI Symbol"/>
        <family val="2"/>
      </rPr>
      <t>▼</t>
    </r>
    <r>
      <rPr>
        <b/>
        <sz val="10"/>
        <color rgb="FF0432FF"/>
        <rFont val="Trebuchet MS"/>
        <family val="2"/>
      </rPr>
      <t xml:space="preserve"> </t>
    </r>
    <r>
      <rPr>
        <b/>
        <sz val="10"/>
        <color rgb="FF0432FF"/>
        <rFont val="Malgun Gothic"/>
        <family val="2"/>
        <charset val="129"/>
      </rPr>
      <t>사업비 배분 적합/부적합 여부가 산출됩니다 (자동계산)</t>
    </r>
    <phoneticPr fontId="3" type="noConversion"/>
  </si>
  <si>
    <t>구분</t>
    <phoneticPr fontId="3" type="noConversion"/>
  </si>
  <si>
    <t>현물</t>
    <phoneticPr fontId="3" type="noConversion"/>
  </si>
  <si>
    <t>기관부담연구개발비 최소금액</t>
    <phoneticPr fontId="3" type="noConversion"/>
  </si>
  <si>
    <t>사업비 입력</t>
    <phoneticPr fontId="3" type="noConversion"/>
  </si>
  <si>
    <t>사업비 검증</t>
    <phoneticPr fontId="3" type="noConversion"/>
  </si>
  <si>
    <t>사업비 검증이 "적합"이 되어야함</t>
    <phoneticPr fontId="3" type="noConversion"/>
  </si>
  <si>
    <t>1차년도(2023)</t>
    <phoneticPr fontId="3" type="noConversion"/>
  </si>
  <si>
    <t>2차년도(2024)</t>
    <phoneticPr fontId="3" type="noConversion"/>
  </si>
  <si>
    <t>3차년도(2025)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</si>
</sst>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_);[Red]\(&quot;₩&quot;#,##0\)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Malgun Gothic"/>
      <family val="2"/>
      <charset val="129"/>
    </font>
    <font>
      <sz val="8"/>
      <name val="맑은 고딕"/>
      <family val="2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Trebuchet MS"/>
      <family val="2"/>
      <charset val="129"/>
    </font>
    <font>
      <b/>
      <sz val="10"/>
      <color rgb="FFFF0000"/>
      <name val="Segoe UI Symbol"/>
      <family val="2"/>
    </font>
    <font>
      <b/>
      <sz val="10"/>
      <color rgb="FFFF0000"/>
      <name val="Trebuchet MS"/>
      <family val="2"/>
    </font>
    <font>
      <b/>
      <sz val="10"/>
      <color rgb="FFFF0000"/>
      <name val="Arial Unicode MS"/>
      <family val="2"/>
      <charset val="129"/>
    </font>
    <font>
      <b/>
      <sz val="10"/>
      <color rgb="FFFF0000"/>
      <name val="Malgun Gothic"/>
      <family val="2"/>
      <charset val="129"/>
    </font>
    <font>
      <b/>
      <sz val="10"/>
      <color theme="1"/>
      <name val="Trebuchet MS"/>
      <family val="2"/>
    </font>
    <font>
      <b/>
      <sz val="10"/>
      <color rgb="FF0432FF"/>
      <name val="Segoe UI Symbol"/>
      <family val="2"/>
    </font>
    <font>
      <b/>
      <sz val="10"/>
      <color rgb="FF0432FF"/>
      <name val="Trebuchet MS"/>
      <family val="2"/>
    </font>
    <font>
      <b/>
      <sz val="10"/>
      <color rgb="FF0432FF"/>
      <name val="Malgun Gothic"/>
      <family val="2"/>
      <charset val="129"/>
    </font>
    <font>
      <sz val="10"/>
      <color theme="1"/>
      <name val="Trebuchet MS"/>
      <family val="2"/>
    </font>
    <font>
      <sz val="10"/>
      <color theme="1"/>
      <name val="맑은 고딕"/>
      <family val="2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22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ck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thin">
        <color theme="1"/>
      </right>
      <top style="medium">
        <color rgb="FF0432FF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rgb="FF0432FF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rgb="FF0432FF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176" fontId="6" fillId="4" borderId="10" xfId="0" applyNumberFormat="1" applyFont="1" applyFill="1" applyBorder="1" applyAlignment="1" applyProtection="1">
      <alignment horizontal="center" vertical="center"/>
      <protection locked="0"/>
    </xf>
    <xf numFmtId="9" fontId="6" fillId="4" borderId="10" xfId="1" applyFont="1" applyFill="1" applyBorder="1" applyAlignment="1" applyProtection="1">
      <alignment horizontal="center" vertical="center"/>
      <protection locked="0"/>
    </xf>
    <xf numFmtId="176" fontId="6" fillId="4" borderId="11" xfId="0" applyNumberFormat="1" applyFont="1" applyFill="1" applyBorder="1" applyAlignment="1" applyProtection="1">
      <alignment horizontal="center" vertical="center"/>
      <protection locked="0"/>
    </xf>
    <xf numFmtId="9" fontId="6" fillId="4" borderId="11" xfId="1" applyFont="1" applyFill="1" applyBorder="1" applyAlignment="1" applyProtection="1">
      <alignment horizontal="center" vertical="center"/>
      <protection locked="0"/>
    </xf>
    <xf numFmtId="0" fontId="0" fillId="4" borderId="12" xfId="0" applyFill="1" applyBorder="1">
      <alignment vertical="center"/>
    </xf>
    <xf numFmtId="0" fontId="2" fillId="3" borderId="13" xfId="0" applyFont="1" applyFill="1" applyBorder="1" applyAlignment="1" applyProtection="1">
      <alignment horizontal="center" vertical="center"/>
      <protection hidden="1"/>
    </xf>
    <xf numFmtId="0" fontId="2" fillId="3" borderId="14" xfId="0" applyFont="1" applyFill="1" applyBorder="1" applyAlignment="1" applyProtection="1">
      <alignment horizontal="center" vertical="center"/>
      <protection hidden="1"/>
    </xf>
    <xf numFmtId="0" fontId="17" fillId="3" borderId="14" xfId="0" applyFont="1" applyFill="1" applyBorder="1" applyAlignment="1" applyProtection="1">
      <alignment horizontal="center" vertical="center"/>
      <protection hidden="1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17" fillId="3" borderId="15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17" fillId="3" borderId="17" xfId="0" applyFont="1" applyFill="1" applyBorder="1" applyAlignment="1" applyProtection="1">
      <alignment horizontal="center" vertical="center"/>
      <protection hidden="1"/>
    </xf>
    <xf numFmtId="0" fontId="18" fillId="5" borderId="17" xfId="0" applyFont="1" applyFill="1" applyBorder="1" applyAlignment="1" applyProtection="1">
      <alignment horizontal="center" vertical="center"/>
      <protection hidden="1"/>
    </xf>
    <xf numFmtId="0" fontId="18" fillId="5" borderId="18" xfId="0" applyFont="1" applyFill="1" applyBorder="1" applyAlignment="1" applyProtection="1">
      <alignment horizontal="center" vertical="center"/>
      <protection hidden="1"/>
    </xf>
    <xf numFmtId="0" fontId="6" fillId="6" borderId="7" xfId="0" applyFont="1" applyFill="1" applyBorder="1" applyAlignment="1" applyProtection="1">
      <alignment horizontal="center" vertical="center" wrapText="1"/>
      <protection hidden="1"/>
    </xf>
    <xf numFmtId="0" fontId="6" fillId="6" borderId="8" xfId="0" applyFont="1" applyFill="1" applyBorder="1" applyAlignment="1" applyProtection="1">
      <alignment horizontal="center" vertical="center" wrapText="1"/>
      <protection hidden="1"/>
    </xf>
    <xf numFmtId="176" fontId="6" fillId="6" borderId="8" xfId="0" applyNumberFormat="1" applyFont="1" applyFill="1" applyBorder="1" applyAlignment="1" applyProtection="1">
      <alignment horizontal="center" vertical="center"/>
      <protection hidden="1"/>
    </xf>
    <xf numFmtId="176" fontId="6" fillId="6" borderId="9" xfId="0" applyNumberFormat="1" applyFont="1" applyFill="1" applyBorder="1" applyAlignment="1" applyProtection="1">
      <alignment horizontal="center" vertical="center"/>
      <protection hidden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6" fontId="6" fillId="7" borderId="21" xfId="0" applyNumberFormat="1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176" fontId="6" fillId="8" borderId="26" xfId="0" applyNumberFormat="1" applyFont="1" applyFill="1" applyBorder="1" applyAlignment="1">
      <alignment horizontal="center" vertical="center"/>
    </xf>
    <xf numFmtId="176" fontId="6" fillId="8" borderId="27" xfId="0" applyNumberFormat="1" applyFont="1" applyFill="1" applyBorder="1" applyAlignment="1">
      <alignment horizontal="center" vertical="center"/>
    </xf>
    <xf numFmtId="176" fontId="6" fillId="8" borderId="28" xfId="0" applyNumberFormat="1" applyFont="1" applyFill="1" applyBorder="1" applyAlignment="1">
      <alignment horizontal="center" vertical="center"/>
    </xf>
    <xf numFmtId="9" fontId="7" fillId="4" borderId="10" xfId="1" applyFont="1" applyFill="1" applyBorder="1" applyAlignment="1" applyProtection="1">
      <alignment horizontal="center" vertical="center"/>
      <protection locked="0"/>
    </xf>
    <xf numFmtId="9" fontId="7" fillId="4" borderId="11" xfId="1" applyFont="1" applyFill="1" applyBorder="1" applyAlignment="1" applyProtection="1">
      <alignment horizontal="center" vertical="center"/>
      <protection locked="0"/>
    </xf>
    <xf numFmtId="176" fontId="19" fillId="4" borderId="22" xfId="0" applyNumberFormat="1" applyFont="1" applyFill="1" applyBorder="1" applyAlignment="1" applyProtection="1">
      <alignment horizontal="center" vertical="center"/>
      <protection locked="0"/>
    </xf>
    <xf numFmtId="176" fontId="19" fillId="4" borderId="23" xfId="0" applyNumberFormat="1" applyFont="1" applyFill="1" applyBorder="1" applyAlignment="1" applyProtection="1">
      <alignment horizontal="center" vertical="center"/>
      <protection locked="0"/>
    </xf>
    <xf numFmtId="176" fontId="19" fillId="4" borderId="24" xfId="0" applyNumberFormat="1" applyFont="1" applyFill="1" applyBorder="1" applyAlignment="1" applyProtection="1">
      <alignment horizontal="center" vertical="center"/>
      <protection locked="0"/>
    </xf>
    <xf numFmtId="0" fontId="22" fillId="0" borderId="29" xfId="0" applyFont="1" applyBorder="1" applyAlignment="1">
      <alignment horizontal="left" vertical="center"/>
    </xf>
    <xf numFmtId="176" fontId="8" fillId="0" borderId="30" xfId="0" applyNumberFormat="1" applyFont="1" applyBorder="1" applyAlignment="1" applyProtection="1">
      <alignment horizontal="center" vertical="center" wrapText="1"/>
      <protection hidden="1"/>
    </xf>
    <xf numFmtId="176" fontId="13" fillId="0" borderId="0" xfId="0" applyNumberFormat="1" applyFont="1" applyBorder="1" applyAlignment="1" applyProtection="1">
      <alignment horizontal="center" vertical="center"/>
      <protection hidden="1"/>
    </xf>
    <xf numFmtId="176" fontId="13" fillId="0" borderId="31" xfId="0" applyNumberFormat="1" applyFont="1" applyBorder="1" applyAlignment="1" applyProtection="1">
      <alignment horizontal="center" vertical="center"/>
      <protection hidden="1"/>
    </xf>
    <xf numFmtId="176" fontId="6" fillId="4" borderId="32" xfId="0" applyNumberFormat="1" applyFont="1" applyFill="1" applyBorder="1" applyAlignment="1" applyProtection="1">
      <alignment horizontal="center" vertical="center"/>
      <protection locked="0"/>
    </xf>
    <xf numFmtId="9" fontId="6" fillId="4" borderId="33" xfId="1" applyFont="1" applyFill="1" applyBorder="1" applyAlignment="1" applyProtection="1">
      <alignment horizontal="center" vertical="center"/>
      <protection locked="0"/>
    </xf>
    <xf numFmtId="176" fontId="6" fillId="4" borderId="34" xfId="0" applyNumberFormat="1" applyFont="1" applyFill="1" applyBorder="1" applyAlignment="1" applyProtection="1">
      <alignment horizontal="center" vertical="center"/>
      <protection locked="0"/>
    </xf>
    <xf numFmtId="9" fontId="6" fillId="4" borderId="35" xfId="1" applyFont="1" applyFill="1" applyBorder="1" applyAlignment="1" applyProtection="1">
      <alignment horizontal="center" vertical="center"/>
      <protection locked="0"/>
    </xf>
  </cellXfs>
  <cellStyles count="2">
    <cellStyle name="백분율" xfId="1" builtinId="5"/>
    <cellStyle name="표준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strike val="0"/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strike val="0"/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strike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47E5-3DB0-4103-AD20-56F85AC13935}">
  <dimension ref="B1:J38"/>
  <sheetViews>
    <sheetView tabSelected="1" workbookViewId="0">
      <selection activeCell="K13" sqref="K13"/>
    </sheetView>
  </sheetViews>
  <sheetFormatPr defaultColWidth="21.875" defaultRowHeight="24.95" customHeight="1"/>
  <cols>
    <col min="1" max="1" width="5.5" customWidth="1"/>
    <col min="2" max="2" width="12.75" customWidth="1"/>
    <col min="3" max="3" width="11.375" customWidth="1"/>
    <col min="8" max="8" width="4.375" customWidth="1"/>
  </cols>
  <sheetData>
    <row r="1" spans="2:10" ht="36" customHeight="1" thickBot="1">
      <c r="B1" s="44" t="s">
        <v>19</v>
      </c>
      <c r="C1" s="44"/>
      <c r="D1" s="44"/>
      <c r="E1" s="44"/>
      <c r="F1" s="44"/>
      <c r="G1" s="44"/>
    </row>
    <row r="2" spans="2:10" ht="24.95" customHeight="1" thickBot="1">
      <c r="B2" s="1" t="s">
        <v>1</v>
      </c>
      <c r="C2" s="2"/>
      <c r="D2" s="2"/>
      <c r="E2" s="2"/>
      <c r="F2" s="2"/>
      <c r="G2" s="3"/>
    </row>
    <row r="3" spans="2:10" ht="24.95" customHeight="1" thickTop="1">
      <c r="B3" s="4" t="s">
        <v>2</v>
      </c>
      <c r="C3" s="5"/>
      <c r="D3" s="6" t="s">
        <v>3</v>
      </c>
      <c r="E3" s="6" t="s">
        <v>4</v>
      </c>
      <c r="F3" s="5" t="s">
        <v>5</v>
      </c>
      <c r="G3" s="7"/>
    </row>
    <row r="4" spans="2:10" ht="24.95" customHeight="1" thickBot="1">
      <c r="B4" s="8"/>
      <c r="C4" s="9"/>
      <c r="D4" s="9"/>
      <c r="E4" s="9"/>
      <c r="F4" s="10" t="s">
        <v>6</v>
      </c>
      <c r="G4" s="11" t="s">
        <v>7</v>
      </c>
    </row>
    <row r="5" spans="2:10" ht="24.95" customHeight="1" thickBot="1">
      <c r="B5" s="48">
        <v>430000000</v>
      </c>
      <c r="C5" s="12"/>
      <c r="D5" s="39">
        <f>E6+F6</f>
        <v>1</v>
      </c>
      <c r="E5" s="13" t="s">
        <v>8</v>
      </c>
      <c r="F5" s="13" t="s">
        <v>9</v>
      </c>
      <c r="G5" s="49" t="s">
        <v>10</v>
      </c>
    </row>
    <row r="6" spans="2:10" ht="24.95" customHeight="1" thickTop="1" thickBot="1">
      <c r="B6" s="50"/>
      <c r="C6" s="14"/>
      <c r="D6" s="40"/>
      <c r="E6" s="15">
        <v>0.8</v>
      </c>
      <c r="F6" s="15">
        <v>0.2</v>
      </c>
      <c r="G6" s="51">
        <v>0.1</v>
      </c>
      <c r="I6" s="16"/>
      <c r="J6" t="s">
        <v>11</v>
      </c>
    </row>
    <row r="7" spans="2:10" ht="59.25" customHeight="1" thickBot="1">
      <c r="B7" s="45" t="s">
        <v>12</v>
      </c>
      <c r="C7" s="46"/>
      <c r="D7" s="46"/>
      <c r="E7" s="46"/>
      <c r="F7" s="46"/>
      <c r="G7" s="47"/>
    </row>
    <row r="8" spans="2:10" ht="24.95" customHeight="1">
      <c r="B8" s="17" t="s">
        <v>13</v>
      </c>
      <c r="C8" s="18"/>
      <c r="D8" s="19" t="s">
        <v>0</v>
      </c>
      <c r="E8" s="20" t="s">
        <v>4</v>
      </c>
      <c r="F8" s="19" t="s">
        <v>5</v>
      </c>
      <c r="G8" s="21"/>
    </row>
    <row r="9" spans="2:10" ht="24.95" customHeight="1">
      <c r="B9" s="22"/>
      <c r="C9" s="23"/>
      <c r="D9" s="24"/>
      <c r="E9" s="24"/>
      <c r="F9" s="25" t="s">
        <v>7</v>
      </c>
      <c r="G9" s="26" t="s">
        <v>14</v>
      </c>
    </row>
    <row r="10" spans="2:10" ht="24.95" customHeight="1" thickBot="1">
      <c r="B10" s="27" t="s">
        <v>15</v>
      </c>
      <c r="C10" s="28"/>
      <c r="D10" s="29">
        <f>ROUNDUP(B5/E6,-4)</f>
        <v>537500000</v>
      </c>
      <c r="E10" s="29">
        <f>B5</f>
        <v>430000000</v>
      </c>
      <c r="F10" s="29">
        <f>ROUNDUP(D10*F6*G6,-4)</f>
        <v>10750000</v>
      </c>
      <c r="G10" s="30">
        <f>D10-E10-F10</f>
        <v>96750000</v>
      </c>
    </row>
    <row r="11" spans="2:10" ht="24.95" customHeight="1" thickBot="1">
      <c r="B11" s="31" t="s">
        <v>16</v>
      </c>
      <c r="C11" s="32"/>
      <c r="D11" s="33">
        <f>SUM(E11:G11)</f>
        <v>537500000</v>
      </c>
      <c r="E11" s="41">
        <v>430000000</v>
      </c>
      <c r="F11" s="42">
        <v>10750000</v>
      </c>
      <c r="G11" s="43">
        <v>96750000</v>
      </c>
    </row>
    <row r="12" spans="2:10" ht="24.95" customHeight="1" thickBot="1">
      <c r="B12" s="34" t="s">
        <v>17</v>
      </c>
      <c r="C12" s="35"/>
      <c r="D12" s="36">
        <f>D11</f>
        <v>537500000</v>
      </c>
      <c r="E12" s="37">
        <f>B5</f>
        <v>430000000</v>
      </c>
      <c r="F12" s="37" t="str">
        <f>IF(F11&gt;=F10,"적합","부적합")</f>
        <v>적합</v>
      </c>
      <c r="G12" s="38" t="str">
        <f>IF(G11&gt;=G10,"적합","부적합")</f>
        <v>적합</v>
      </c>
      <c r="I12" t="s">
        <v>18</v>
      </c>
    </row>
    <row r="13" spans="2:10" ht="38.25" customHeight="1"/>
    <row r="14" spans="2:10" ht="36" customHeight="1" thickBot="1">
      <c r="B14" s="44" t="s">
        <v>20</v>
      </c>
      <c r="C14" s="44"/>
      <c r="D14" s="44"/>
      <c r="E14" s="44"/>
      <c r="F14" s="44"/>
      <c r="G14" s="44"/>
    </row>
    <row r="15" spans="2:10" ht="24.95" customHeight="1" thickBot="1">
      <c r="B15" s="1" t="s">
        <v>1</v>
      </c>
      <c r="C15" s="2"/>
      <c r="D15" s="2"/>
      <c r="E15" s="2"/>
      <c r="F15" s="2"/>
      <c r="G15" s="3"/>
    </row>
    <row r="16" spans="2:10" ht="24.95" customHeight="1" thickTop="1">
      <c r="B16" s="4" t="s">
        <v>2</v>
      </c>
      <c r="C16" s="5"/>
      <c r="D16" s="6" t="s">
        <v>3</v>
      </c>
      <c r="E16" s="6" t="s">
        <v>4</v>
      </c>
      <c r="F16" s="5" t="s">
        <v>5</v>
      </c>
      <c r="G16" s="7"/>
    </row>
    <row r="17" spans="2:10" ht="24.95" customHeight="1" thickBot="1">
      <c r="B17" s="8"/>
      <c r="C17" s="9"/>
      <c r="D17" s="9"/>
      <c r="E17" s="9"/>
      <c r="F17" s="10" t="s">
        <v>6</v>
      </c>
      <c r="G17" s="11" t="s">
        <v>7</v>
      </c>
    </row>
    <row r="18" spans="2:10" ht="24.95" customHeight="1" thickBot="1">
      <c r="B18" s="48">
        <v>430000000</v>
      </c>
      <c r="C18" s="12"/>
      <c r="D18" s="39">
        <f>E19+F19</f>
        <v>1</v>
      </c>
      <c r="E18" s="13" t="s">
        <v>8</v>
      </c>
      <c r="F18" s="13" t="s">
        <v>9</v>
      </c>
      <c r="G18" s="49" t="s">
        <v>10</v>
      </c>
    </row>
    <row r="19" spans="2:10" ht="24.95" customHeight="1" thickTop="1" thickBot="1">
      <c r="B19" s="50"/>
      <c r="C19" s="14"/>
      <c r="D19" s="40"/>
      <c r="E19" s="15">
        <v>0.67</v>
      </c>
      <c r="F19" s="15">
        <v>0.33</v>
      </c>
      <c r="G19" s="51">
        <v>0.4</v>
      </c>
      <c r="I19" s="16"/>
      <c r="J19" t="s">
        <v>11</v>
      </c>
    </row>
    <row r="20" spans="2:10" ht="36" customHeight="1" thickBot="1">
      <c r="B20" s="45" t="s">
        <v>12</v>
      </c>
      <c r="C20" s="46"/>
      <c r="D20" s="46"/>
      <c r="E20" s="46"/>
      <c r="F20" s="46"/>
      <c r="G20" s="47"/>
    </row>
    <row r="21" spans="2:10" ht="24.95" customHeight="1">
      <c r="B21" s="17" t="s">
        <v>13</v>
      </c>
      <c r="C21" s="18"/>
      <c r="D21" s="19" t="s">
        <v>0</v>
      </c>
      <c r="E21" s="20" t="s">
        <v>4</v>
      </c>
      <c r="F21" s="19" t="s">
        <v>5</v>
      </c>
      <c r="G21" s="21"/>
    </row>
    <row r="22" spans="2:10" ht="24.95" customHeight="1">
      <c r="B22" s="22"/>
      <c r="C22" s="23"/>
      <c r="D22" s="24"/>
      <c r="E22" s="24"/>
      <c r="F22" s="25" t="s">
        <v>7</v>
      </c>
      <c r="G22" s="26" t="s">
        <v>14</v>
      </c>
    </row>
    <row r="23" spans="2:10" ht="24.95" customHeight="1" thickBot="1">
      <c r="B23" s="27" t="s">
        <v>15</v>
      </c>
      <c r="C23" s="28"/>
      <c r="D23" s="29">
        <f>ROUNDUP(B18/E19,-4)</f>
        <v>641800000</v>
      </c>
      <c r="E23" s="29">
        <f>B18</f>
        <v>430000000</v>
      </c>
      <c r="F23" s="29">
        <f>ROUNDUP(D23*F19*G19,-4)</f>
        <v>84720000</v>
      </c>
      <c r="G23" s="30">
        <f>D23-E23-F23</f>
        <v>127080000</v>
      </c>
    </row>
    <row r="24" spans="2:10" ht="24.95" customHeight="1" thickBot="1">
      <c r="B24" s="31" t="s">
        <v>16</v>
      </c>
      <c r="C24" s="32"/>
      <c r="D24" s="33">
        <f>SUM(E24:G24)</f>
        <v>641800000</v>
      </c>
      <c r="E24" s="41">
        <v>430000000</v>
      </c>
      <c r="F24" s="42">
        <v>84720000</v>
      </c>
      <c r="G24" s="43">
        <v>127080000</v>
      </c>
    </row>
    <row r="25" spans="2:10" ht="24.95" customHeight="1" thickBot="1">
      <c r="B25" s="34" t="s">
        <v>17</v>
      </c>
      <c r="C25" s="35"/>
      <c r="D25" s="36">
        <f>D24</f>
        <v>641800000</v>
      </c>
      <c r="E25" s="37">
        <f>B18</f>
        <v>430000000</v>
      </c>
      <c r="F25" s="37" t="str">
        <f>IF(F24&gt;=F23,"적합","부적합")</f>
        <v>적합</v>
      </c>
      <c r="G25" s="38" t="str">
        <f>IF(G24&gt;=G23,"적합","부적합")</f>
        <v>적합</v>
      </c>
      <c r="I25" t="s">
        <v>18</v>
      </c>
    </row>
    <row r="26" spans="2:10" ht="35.25" customHeight="1"/>
    <row r="27" spans="2:10" ht="24.95" customHeight="1" thickBot="1">
      <c r="B27" s="44" t="s">
        <v>21</v>
      </c>
      <c r="C27" s="44"/>
      <c r="D27" s="44"/>
      <c r="E27" s="44"/>
      <c r="F27" s="44"/>
      <c r="G27" s="44"/>
    </row>
    <row r="28" spans="2:10" ht="24.95" customHeight="1" thickBot="1">
      <c r="B28" s="1" t="s">
        <v>1</v>
      </c>
      <c r="C28" s="2"/>
      <c r="D28" s="2"/>
      <c r="E28" s="2"/>
      <c r="F28" s="2"/>
      <c r="G28" s="3"/>
    </row>
    <row r="29" spans="2:10" ht="24.95" customHeight="1" thickTop="1">
      <c r="B29" s="4" t="s">
        <v>2</v>
      </c>
      <c r="C29" s="5"/>
      <c r="D29" s="6" t="s">
        <v>3</v>
      </c>
      <c r="E29" s="6" t="s">
        <v>4</v>
      </c>
      <c r="F29" s="5" t="s">
        <v>5</v>
      </c>
      <c r="G29" s="7"/>
    </row>
    <row r="30" spans="2:10" ht="24.95" customHeight="1" thickBot="1">
      <c r="B30" s="8"/>
      <c r="C30" s="9"/>
      <c r="D30" s="9"/>
      <c r="E30" s="9"/>
      <c r="F30" s="10" t="s">
        <v>6</v>
      </c>
      <c r="G30" s="11" t="s">
        <v>7</v>
      </c>
    </row>
    <row r="31" spans="2:10" ht="24.95" customHeight="1" thickBot="1">
      <c r="B31" s="48">
        <v>430000000</v>
      </c>
      <c r="C31" s="12"/>
      <c r="D31" s="39">
        <f>E32+F32</f>
        <v>1</v>
      </c>
      <c r="E31" s="13" t="s">
        <v>8</v>
      </c>
      <c r="F31" s="13" t="s">
        <v>9</v>
      </c>
      <c r="G31" s="49" t="s">
        <v>10</v>
      </c>
    </row>
    <row r="32" spans="2:10" ht="24.95" customHeight="1" thickTop="1" thickBot="1">
      <c r="B32" s="50"/>
      <c r="C32" s="14"/>
      <c r="D32" s="40"/>
      <c r="E32" s="15">
        <v>0.67</v>
      </c>
      <c r="F32" s="15">
        <v>0.33</v>
      </c>
      <c r="G32" s="51">
        <v>0.4</v>
      </c>
      <c r="I32" s="16"/>
      <c r="J32" t="s">
        <v>11</v>
      </c>
    </row>
    <row r="33" spans="2:9" ht="41.25" customHeight="1" thickBot="1">
      <c r="B33" s="45" t="s">
        <v>12</v>
      </c>
      <c r="C33" s="46"/>
      <c r="D33" s="46"/>
      <c r="E33" s="46"/>
      <c r="F33" s="46"/>
      <c r="G33" s="47"/>
    </row>
    <row r="34" spans="2:9" ht="24.95" customHeight="1">
      <c r="B34" s="17" t="s">
        <v>13</v>
      </c>
      <c r="C34" s="18"/>
      <c r="D34" s="19" t="s">
        <v>0</v>
      </c>
      <c r="E34" s="20" t="s">
        <v>4</v>
      </c>
      <c r="F34" s="19" t="s">
        <v>5</v>
      </c>
      <c r="G34" s="21"/>
    </row>
    <row r="35" spans="2:9" ht="24.95" customHeight="1">
      <c r="B35" s="22"/>
      <c r="C35" s="23"/>
      <c r="D35" s="24"/>
      <c r="E35" s="24"/>
      <c r="F35" s="25" t="s">
        <v>7</v>
      </c>
      <c r="G35" s="26" t="s">
        <v>14</v>
      </c>
    </row>
    <row r="36" spans="2:9" ht="24.95" customHeight="1" thickBot="1">
      <c r="B36" s="27" t="s">
        <v>15</v>
      </c>
      <c r="C36" s="28"/>
      <c r="D36" s="29">
        <f>ROUNDUP(B31/E32,-4)</f>
        <v>641800000</v>
      </c>
      <c r="E36" s="29">
        <f>B31</f>
        <v>430000000</v>
      </c>
      <c r="F36" s="29">
        <f>ROUNDUP(D36*F32*G32,-4)</f>
        <v>84720000</v>
      </c>
      <c r="G36" s="30">
        <f>D36-E36-F36</f>
        <v>127080000</v>
      </c>
    </row>
    <row r="37" spans="2:9" ht="24.95" customHeight="1" thickBot="1">
      <c r="B37" s="31" t="s">
        <v>16</v>
      </c>
      <c r="C37" s="32"/>
      <c r="D37" s="33">
        <f>SUM(E37:G37)</f>
        <v>641800000</v>
      </c>
      <c r="E37" s="41">
        <v>430000000</v>
      </c>
      <c r="F37" s="42">
        <v>84720000</v>
      </c>
      <c r="G37" s="43">
        <v>127080000</v>
      </c>
    </row>
    <row r="38" spans="2:9" ht="24.95" customHeight="1" thickBot="1">
      <c r="B38" s="34" t="s">
        <v>17</v>
      </c>
      <c r="C38" s="35"/>
      <c r="D38" s="36">
        <f>D37</f>
        <v>641800000</v>
      </c>
      <c r="E38" s="37">
        <f>B31</f>
        <v>430000000</v>
      </c>
      <c r="F38" s="37" t="str">
        <f>IF(F37&gt;=F36,"적합","부적합")</f>
        <v>적합</v>
      </c>
      <c r="G38" s="38" t="str">
        <f>IF(G37&gt;=G36,"적합","부적합")</f>
        <v>적합</v>
      </c>
      <c r="I38" t="s">
        <v>18</v>
      </c>
    </row>
  </sheetData>
  <sheetProtection sheet="1" objects="1" scenarios="1"/>
  <mergeCells count="48">
    <mergeCell ref="B36:C36"/>
    <mergeCell ref="B37:C37"/>
    <mergeCell ref="B38:C38"/>
    <mergeCell ref="B27:G27"/>
    <mergeCell ref="B28:G28"/>
    <mergeCell ref="B29:C30"/>
    <mergeCell ref="D29:D30"/>
    <mergeCell ref="E29:E30"/>
    <mergeCell ref="F29:G29"/>
    <mergeCell ref="B31:C32"/>
    <mergeCell ref="D31:D32"/>
    <mergeCell ref="B33:G33"/>
    <mergeCell ref="B34:C35"/>
    <mergeCell ref="D34:D35"/>
    <mergeCell ref="E34:E35"/>
    <mergeCell ref="F34:G34"/>
    <mergeCell ref="B23:C23"/>
    <mergeCell ref="B24:C24"/>
    <mergeCell ref="B25:C25"/>
    <mergeCell ref="B18:C19"/>
    <mergeCell ref="D18:D19"/>
    <mergeCell ref="B20:G20"/>
    <mergeCell ref="B21:C22"/>
    <mergeCell ref="D21:D22"/>
    <mergeCell ref="E21:E22"/>
    <mergeCell ref="F21:G21"/>
    <mergeCell ref="B11:C11"/>
    <mergeCell ref="B12:C12"/>
    <mergeCell ref="B1:G1"/>
    <mergeCell ref="B14:G14"/>
    <mergeCell ref="B15:G15"/>
    <mergeCell ref="B16:C17"/>
    <mergeCell ref="D16:D17"/>
    <mergeCell ref="E16:E17"/>
    <mergeCell ref="F16:G16"/>
    <mergeCell ref="B7:G7"/>
    <mergeCell ref="B8:C9"/>
    <mergeCell ref="D8:D9"/>
    <mergeCell ref="E8:E9"/>
    <mergeCell ref="F8:G8"/>
    <mergeCell ref="B10:C10"/>
    <mergeCell ref="B2:G2"/>
    <mergeCell ref="B3:C4"/>
    <mergeCell ref="D3:D4"/>
    <mergeCell ref="E3:E4"/>
    <mergeCell ref="F3:G3"/>
    <mergeCell ref="B5:C6"/>
    <mergeCell ref="D5:D6"/>
  </mergeCells>
  <phoneticPr fontId="3" type="noConversion"/>
  <conditionalFormatting sqref="D5:D6">
    <cfRule type="cellIs" dxfId="11" priority="15" operator="equal">
      <formula>1</formula>
    </cfRule>
  </conditionalFormatting>
  <conditionalFormatting sqref="D10:G10">
    <cfRule type="cellIs" dxfId="10" priority="16" operator="equal">
      <formula>"적용불가"</formula>
    </cfRule>
  </conditionalFormatting>
  <conditionalFormatting sqref="F12">
    <cfRule type="containsText" dxfId="9" priority="14" operator="containsText" text="부적합">
      <formula>NOT(ISERROR(SEARCH("부적합",F12)))</formula>
    </cfRule>
  </conditionalFormatting>
  <conditionalFormatting sqref="G12">
    <cfRule type="cellIs" dxfId="8" priority="13" operator="equal">
      <formula>"부적합"</formula>
    </cfRule>
  </conditionalFormatting>
  <conditionalFormatting sqref="D18:D19">
    <cfRule type="cellIs" dxfId="7" priority="11" operator="equal">
      <formula>1</formula>
    </cfRule>
  </conditionalFormatting>
  <conditionalFormatting sqref="D23:G23">
    <cfRule type="cellIs" dxfId="6" priority="12" operator="equal">
      <formula>"적용불가"</formula>
    </cfRule>
  </conditionalFormatting>
  <conditionalFormatting sqref="F25">
    <cfRule type="containsText" dxfId="5" priority="10" operator="containsText" text="부적합">
      <formula>NOT(ISERROR(SEARCH("부적합",F25)))</formula>
    </cfRule>
  </conditionalFormatting>
  <conditionalFormatting sqref="G25">
    <cfRule type="cellIs" dxfId="4" priority="9" operator="equal">
      <formula>"부적합"</formula>
    </cfRule>
  </conditionalFormatting>
  <conditionalFormatting sqref="D31:D32">
    <cfRule type="cellIs" dxfId="3" priority="3" operator="equal">
      <formula>1</formula>
    </cfRule>
  </conditionalFormatting>
  <conditionalFormatting sqref="D36:G36">
    <cfRule type="cellIs" dxfId="2" priority="4" operator="equal">
      <formula>"적용불가"</formula>
    </cfRule>
  </conditionalFormatting>
  <conditionalFormatting sqref="F38">
    <cfRule type="containsText" dxfId="1" priority="2" operator="containsText" text="부적합">
      <formula>NOT(ISERROR(SEARCH("부적합",F38)))</formula>
    </cfRule>
  </conditionalFormatting>
  <conditionalFormatting sqref="G38">
    <cfRule type="cellIs" dxfId="0" priority="1" operator="equal">
      <formula>"부적합"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사업비 검증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kms10615@naver.com</dc:creator>
  <cp:lastModifiedBy>kms10615@naver.com</cp:lastModifiedBy>
  <dcterms:created xsi:type="dcterms:W3CDTF">2023-05-15T07:16:11Z</dcterms:created>
  <dcterms:modified xsi:type="dcterms:W3CDTF">2023-05-15T08:10:18Z</dcterms:modified>
</cp:coreProperties>
</file>